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13290" windowHeight="8190"/>
  </bookViews>
  <sheets>
    <sheet name="4-kove MJč" sheetId="2" r:id="rId1"/>
    <sheet name="4-kove VJč" sheetId="3" r:id="rId2"/>
    <sheet name="4-kove MJa" sheetId="4" r:id="rId3"/>
  </sheets>
  <calcPr calcId="162913"/>
</workbook>
</file>

<file path=xl/calcChain.xml><?xml version="1.0" encoding="utf-8"?>
<calcChain xmlns="http://schemas.openxmlformats.org/spreadsheetml/2006/main">
  <c r="H15" i="4" l="1"/>
  <c r="G15" i="4"/>
  <c r="F15" i="4"/>
  <c r="E15" i="4"/>
  <c r="I14" i="4" s="1"/>
  <c r="I15" i="4" s="1"/>
  <c r="A15" i="4"/>
  <c r="H13" i="4"/>
  <c r="G13" i="4"/>
  <c r="F13" i="4"/>
  <c r="E13" i="4"/>
  <c r="A13" i="4"/>
  <c r="I12" i="4"/>
  <c r="I13" i="4" s="1"/>
  <c r="H11" i="4"/>
  <c r="G11" i="4"/>
  <c r="F11" i="4"/>
  <c r="I10" i="4" s="1"/>
  <c r="I11" i="4" s="1"/>
  <c r="E11" i="4"/>
  <c r="A11" i="4"/>
  <c r="H9" i="4"/>
  <c r="G9" i="4"/>
  <c r="F9" i="4"/>
  <c r="E9" i="4"/>
  <c r="I8" i="4" s="1"/>
  <c r="I9" i="4" s="1"/>
  <c r="A9" i="4"/>
  <c r="H25" i="3"/>
  <c r="G25" i="3"/>
  <c r="F25" i="3"/>
  <c r="E25" i="3"/>
  <c r="I24" i="3" s="1"/>
  <c r="I25" i="3" s="1"/>
  <c r="A25" i="3"/>
  <c r="H23" i="3"/>
  <c r="F23" i="3"/>
  <c r="I22" i="3" s="1"/>
  <c r="I23" i="3" s="1"/>
  <c r="H21" i="3"/>
  <c r="G21" i="3"/>
  <c r="F21" i="3"/>
  <c r="E21" i="3"/>
  <c r="A21" i="3"/>
  <c r="I20" i="3"/>
  <c r="I21" i="3" s="1"/>
  <c r="H19" i="3"/>
  <c r="G19" i="3"/>
  <c r="F19" i="3"/>
  <c r="I18" i="3" s="1"/>
  <c r="I19" i="3" s="1"/>
  <c r="E19" i="3"/>
  <c r="A19" i="3"/>
  <c r="H17" i="3"/>
  <c r="G17" i="3"/>
  <c r="F17" i="3"/>
  <c r="E17" i="3"/>
  <c r="I16" i="3" s="1"/>
  <c r="I17" i="3" s="1"/>
  <c r="A17" i="3"/>
  <c r="H15" i="3"/>
  <c r="G15" i="3"/>
  <c r="F15" i="3"/>
  <c r="E15" i="3"/>
  <c r="I14" i="3" s="1"/>
  <c r="I15" i="3" s="1"/>
  <c r="A15" i="3"/>
  <c r="H13" i="3"/>
  <c r="G13" i="3"/>
  <c r="F13" i="3"/>
  <c r="E13" i="3"/>
  <c r="A13" i="3"/>
  <c r="I12" i="3"/>
  <c r="I13" i="3" s="1"/>
  <c r="H11" i="3"/>
  <c r="G11" i="3"/>
  <c r="F11" i="3"/>
  <c r="I10" i="3" s="1"/>
  <c r="I11" i="3" s="1"/>
  <c r="E11" i="3"/>
  <c r="A11" i="3"/>
  <c r="H9" i="3"/>
  <c r="G9" i="3"/>
  <c r="F9" i="3"/>
  <c r="E9" i="3"/>
  <c r="I8" i="3" s="1"/>
  <c r="I9" i="3" s="1"/>
  <c r="A9" i="3"/>
  <c r="H17" i="2"/>
  <c r="G17" i="2"/>
  <c r="F17" i="2"/>
  <c r="E17" i="2"/>
  <c r="I16" i="2" s="1"/>
  <c r="I17" i="2" s="1"/>
  <c r="A17" i="2"/>
  <c r="H15" i="2"/>
  <c r="G15" i="2"/>
  <c r="I14" i="2" s="1"/>
  <c r="I15" i="2" s="1"/>
  <c r="F15" i="2"/>
  <c r="E15" i="2"/>
  <c r="A15" i="2"/>
  <c r="H13" i="2"/>
  <c r="G13" i="2"/>
  <c r="F13" i="2"/>
  <c r="I12" i="2" s="1"/>
  <c r="I13" i="2" s="1"/>
  <c r="E13" i="2"/>
  <c r="A13" i="2"/>
  <c r="H11" i="2"/>
  <c r="G11" i="2"/>
  <c r="F11" i="2"/>
  <c r="E11" i="2"/>
  <c r="I10" i="2" s="1"/>
  <c r="I11" i="2" s="1"/>
  <c r="A11" i="2"/>
  <c r="H9" i="2"/>
  <c r="G9" i="2"/>
  <c r="F9" i="2"/>
  <c r="E9" i="2"/>
  <c r="I8" i="2" s="1"/>
  <c r="I9" i="2" s="1"/>
  <c r="A9" i="2"/>
</calcChain>
</file>

<file path=xl/sharedStrings.xml><?xml version="1.0" encoding="utf-8"?>
<sst xmlns="http://schemas.openxmlformats.org/spreadsheetml/2006/main" count="122" uniqueCount="66">
  <si>
    <t>KLAIPĖDOS 4-KOVIŲ VARŽYBOS</t>
  </si>
  <si>
    <t xml:space="preserve"> 2019 m. lapkričio 14 d.</t>
  </si>
  <si>
    <t xml:space="preserve"> jaunutės</t>
  </si>
  <si>
    <t>Vieta</t>
  </si>
  <si>
    <t>Vardas</t>
  </si>
  <si>
    <t>Pavardė</t>
  </si>
  <si>
    <t>Gimimo data</t>
  </si>
  <si>
    <t>60 m bb</t>
  </si>
  <si>
    <t>Aukštis</t>
  </si>
  <si>
    <t>Rutulys</t>
  </si>
  <si>
    <t>Tolis</t>
  </si>
  <si>
    <t>Rezultatas</t>
  </si>
  <si>
    <t>Komanda</t>
  </si>
  <si>
    <t>Treneris</t>
  </si>
  <si>
    <t>0.76-7.75</t>
  </si>
  <si>
    <t>3 kg</t>
  </si>
  <si>
    <t>Deira</t>
  </si>
  <si>
    <t>Gruzdytė</t>
  </si>
  <si>
    <t>Gargždai</t>
  </si>
  <si>
    <t>L.Gruzdienė</t>
  </si>
  <si>
    <t>Gabija</t>
  </si>
  <si>
    <t>Mockutė</t>
  </si>
  <si>
    <t>Klaipėda</t>
  </si>
  <si>
    <t>D.D.Senkus</t>
  </si>
  <si>
    <t>Raminta</t>
  </si>
  <si>
    <t>Stankutė</t>
  </si>
  <si>
    <t>A.Šilauskas</t>
  </si>
  <si>
    <t>Ema</t>
  </si>
  <si>
    <t>Baužaitė</t>
  </si>
  <si>
    <t>K.Kozlovienė</t>
  </si>
  <si>
    <t>Gerda</t>
  </si>
  <si>
    <t>Dambauskaitė</t>
  </si>
  <si>
    <t xml:space="preserve"> </t>
  </si>
  <si>
    <t>jaunučiai</t>
  </si>
  <si>
    <t>0.84-8.25</t>
  </si>
  <si>
    <t>4 kg</t>
  </si>
  <si>
    <t>Edvinas</t>
  </si>
  <si>
    <t>Navickas</t>
  </si>
  <si>
    <t>A.Pleskys</t>
  </si>
  <si>
    <t>Vilius</t>
  </si>
  <si>
    <t>Benetis</t>
  </si>
  <si>
    <t>Benas</t>
  </si>
  <si>
    <t>Mačiulskis</t>
  </si>
  <si>
    <t>Jonas</t>
  </si>
  <si>
    <t>Šuišelis</t>
  </si>
  <si>
    <t>Eimantas</t>
  </si>
  <si>
    <t>Galimulinas</t>
  </si>
  <si>
    <t>Arnas</t>
  </si>
  <si>
    <t>Andrijauskas</t>
  </si>
  <si>
    <t>Džiugas</t>
  </si>
  <si>
    <t>Medikis</t>
  </si>
  <si>
    <t>Norvaiša</t>
  </si>
  <si>
    <r>
      <rPr>
        <sz val="10"/>
        <color indexed="12"/>
        <rFont val="Cambria"/>
      </rPr>
      <t>2</t>
    </r>
    <r>
      <rPr>
        <sz val="10"/>
        <color indexed="8"/>
        <rFont val="Cambria"/>
      </rPr>
      <t>2004-09-29</t>
    </r>
  </si>
  <si>
    <t>L.Milikauskaitė</t>
  </si>
  <si>
    <t>Titas</t>
  </si>
  <si>
    <t>Dirvonskas</t>
  </si>
  <si>
    <t>jaunės</t>
  </si>
  <si>
    <t>0.76-8.50</t>
  </si>
  <si>
    <t>Agnė</t>
  </si>
  <si>
    <t>Grisaitytė</t>
  </si>
  <si>
    <t>Indrė</t>
  </si>
  <si>
    <t>Bernotaitė</t>
  </si>
  <si>
    <t>Satera</t>
  </si>
  <si>
    <t>Balčaitytė</t>
  </si>
  <si>
    <t>Simona</t>
  </si>
  <si>
    <t>Milerytė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</si>
</sst>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"/>
    <numFmt numFmtId="165" formatCode="yyyy\-mm\-dd"/>
    <numFmt numFmtId="166" formatCode="yyyy&quot;-&quot;mm&quot;-&quot;dd"/>
  </numFmts>
  <fonts count="10" x14ac:knownFonts="1">
    <font>
      <sz val="10"/>
      <color indexed="8"/>
      <name val="Arial"/>
    </font>
    <font>
      <sz val="11"/>
      <color indexed="8"/>
      <name val="Cambria"/>
    </font>
    <font>
      <sz val="11"/>
      <color indexed="12"/>
      <name val="Cambria"/>
    </font>
    <font>
      <sz val="9"/>
      <color indexed="8"/>
      <name val="Cambria"/>
    </font>
    <font>
      <sz val="10"/>
      <color indexed="8"/>
      <name val="Cambria"/>
    </font>
    <font>
      <b/>
      <sz val="11"/>
      <color indexed="8"/>
      <name val="Cambria"/>
    </font>
    <font>
      <b/>
      <sz val="10"/>
      <color indexed="8"/>
      <name val="Cambria"/>
    </font>
    <font>
      <sz val="10"/>
      <color indexed="12"/>
      <name val="Cambria"/>
    </font>
    <font>
      <sz val="8"/>
      <color indexed="8"/>
      <name val="Cambria"/>
    </font>
    <font>
      <b/>
      <sz val="10"/>
      <color indexed="12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21" fontId="2" fillId="2" borderId="2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NumberFormat="1" applyFont="1" applyAlignment="1"/>
  </cellXfs>
  <cellStyles count="1">
    <cellStyle name="Įprasta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7A7A7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tabSelected="1" workbookViewId="0">
      <selection activeCell="I23" sqref="I23"/>
    </sheetView>
  </sheetViews>
  <sheetFormatPr defaultColWidth="9.140625" defaultRowHeight="13.15" customHeight="1" x14ac:dyDescent="0.2"/>
  <cols>
    <col min="1" max="1" width="4.7109375" style="1" customWidth="1"/>
    <col min="2" max="2" width="12.42578125" style="1" customWidth="1"/>
    <col min="3" max="3" width="15.85546875" style="1" customWidth="1"/>
    <col min="4" max="4" width="10.7109375" style="1" customWidth="1"/>
    <col min="5" max="8" width="9.140625" style="1" customWidth="1"/>
    <col min="9" max="9" width="10.140625" style="1" customWidth="1"/>
    <col min="10" max="256" width="9.140625" style="1" customWidth="1"/>
  </cols>
  <sheetData>
    <row r="1" spans="1:9" ht="14.1" customHeight="1" x14ac:dyDescent="0.2">
      <c r="A1" s="2" t="s">
        <v>0</v>
      </c>
      <c r="B1" s="3"/>
      <c r="C1" s="4"/>
      <c r="D1" s="5"/>
      <c r="E1" s="6"/>
      <c r="F1" s="7"/>
      <c r="G1" s="7"/>
      <c r="H1" s="7"/>
      <c r="I1" s="3"/>
    </row>
    <row r="2" spans="1:9" ht="14.1" customHeight="1" x14ac:dyDescent="0.2">
      <c r="A2" s="2" t="s">
        <v>1</v>
      </c>
      <c r="B2" s="3"/>
      <c r="C2" s="4"/>
      <c r="D2" s="5"/>
      <c r="E2" s="6"/>
      <c r="F2" s="7"/>
      <c r="G2" s="7"/>
      <c r="H2" s="7"/>
      <c r="I2" s="7"/>
    </row>
    <row r="3" spans="1:9" ht="12" customHeight="1" x14ac:dyDescent="0.2">
      <c r="A3" s="3"/>
      <c r="B3" s="3"/>
      <c r="C3" s="3"/>
      <c r="D3" s="3"/>
      <c r="E3" s="6"/>
      <c r="F3" s="6"/>
      <c r="G3" s="8"/>
      <c r="H3" s="8"/>
      <c r="I3" s="8"/>
    </row>
    <row r="4" spans="1:9" ht="14.1" customHeight="1" x14ac:dyDescent="0.2">
      <c r="A4" s="3"/>
      <c r="B4" s="2" t="s">
        <v>2</v>
      </c>
      <c r="C4" s="9"/>
      <c r="D4" s="3"/>
      <c r="E4" s="6"/>
      <c r="F4" s="6"/>
      <c r="G4" s="8"/>
      <c r="H4" s="8"/>
      <c r="I4" s="8"/>
    </row>
    <row r="5" spans="1:9" ht="14.45" customHeight="1" x14ac:dyDescent="0.2">
      <c r="A5" s="10"/>
      <c r="B5" s="11"/>
      <c r="C5" s="12">
        <v>1.000011574074074</v>
      </c>
      <c r="D5" s="11"/>
      <c r="E5" s="11"/>
      <c r="F5" s="11"/>
      <c r="G5" s="11"/>
      <c r="H5" s="11"/>
      <c r="I5" s="11"/>
    </row>
    <row r="6" spans="1:9" ht="13.15" customHeight="1" x14ac:dyDescent="0.2">
      <c r="A6" s="13" t="s">
        <v>3</v>
      </c>
      <c r="B6" s="14" t="s">
        <v>4</v>
      </c>
      <c r="C6" s="15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1:9" ht="13.15" customHeight="1" x14ac:dyDescent="0.2">
      <c r="A7" s="16"/>
      <c r="B7" s="15" t="s">
        <v>12</v>
      </c>
      <c r="C7" s="14" t="s">
        <v>13</v>
      </c>
      <c r="D7" s="16"/>
      <c r="E7" s="13" t="s">
        <v>14</v>
      </c>
      <c r="F7" s="16"/>
      <c r="G7" s="13" t="s">
        <v>15</v>
      </c>
      <c r="H7" s="16"/>
      <c r="I7" s="16"/>
    </row>
    <row r="8" spans="1:9" ht="15" customHeight="1" x14ac:dyDescent="0.2">
      <c r="A8" s="17">
        <v>1</v>
      </c>
      <c r="B8" s="18" t="s">
        <v>16</v>
      </c>
      <c r="C8" s="19" t="s">
        <v>17</v>
      </c>
      <c r="D8" s="20">
        <v>38401</v>
      </c>
      <c r="E8" s="21">
        <v>9.31</v>
      </c>
      <c r="F8" s="21">
        <v>1.55</v>
      </c>
      <c r="G8" s="21">
        <v>9.36</v>
      </c>
      <c r="H8" s="21">
        <v>5.12</v>
      </c>
      <c r="I8" s="22">
        <f>SUM(E9:H9)</f>
        <v>2604</v>
      </c>
    </row>
    <row r="9" spans="1:9" ht="15" customHeight="1" x14ac:dyDescent="0.2">
      <c r="A9" s="23">
        <f>A8</f>
        <v>1</v>
      </c>
      <c r="B9" s="15" t="s">
        <v>18</v>
      </c>
      <c r="C9" s="24" t="s">
        <v>19</v>
      </c>
      <c r="D9" s="25"/>
      <c r="E9" s="26">
        <f>IF(ISBLANK(E8),"",INT(20.0479*(17-E8)^1.835))</f>
        <v>846</v>
      </c>
      <c r="F9" s="26">
        <f>IF(ISBLANK(F8),"",INT(1.84523*(F8*100-75)^1.348))</f>
        <v>678</v>
      </c>
      <c r="G9" s="26">
        <f>IF(ISBLANK(G8),"",INT(56.0211*(G8-1.5)^1.05))</f>
        <v>488</v>
      </c>
      <c r="H9" s="26">
        <f>IF(ISBLANK(H8),"",INT(0.188807*(H8*100-210)^1.41))</f>
        <v>592</v>
      </c>
      <c r="I9" s="27">
        <f>I8</f>
        <v>2604</v>
      </c>
    </row>
    <row r="10" spans="1:9" ht="15" customHeight="1" x14ac:dyDescent="0.2">
      <c r="A10" s="17">
        <v>2</v>
      </c>
      <c r="B10" s="18" t="s">
        <v>20</v>
      </c>
      <c r="C10" s="19" t="s">
        <v>21</v>
      </c>
      <c r="D10" s="28">
        <v>38891</v>
      </c>
      <c r="E10" s="21">
        <v>9.89</v>
      </c>
      <c r="F10" s="21">
        <v>1.5</v>
      </c>
      <c r="G10" s="21">
        <v>4.9400000000000004</v>
      </c>
      <c r="H10" s="21">
        <v>4.74</v>
      </c>
      <c r="I10" s="22">
        <f>SUM(E11:H11)</f>
        <v>2048</v>
      </c>
    </row>
    <row r="11" spans="1:9" ht="15" customHeight="1" x14ac:dyDescent="0.2">
      <c r="A11" s="23">
        <f>A10</f>
        <v>2</v>
      </c>
      <c r="B11" s="15" t="s">
        <v>22</v>
      </c>
      <c r="C11" s="24" t="s">
        <v>23</v>
      </c>
      <c r="D11" s="25"/>
      <c r="E11" s="26">
        <f>IF(ISBLANK(E10),"",INT(20.0479*(17-E10)^1.835))</f>
        <v>733</v>
      </c>
      <c r="F11" s="26">
        <f>IF(ISBLANK(F10),"",INT(1.84523*(F10*100-75)^1.348))</f>
        <v>621</v>
      </c>
      <c r="G11" s="26">
        <f>IF(ISBLANK(G10),"",INT(56.0211*(G10-1.5)^1.05))</f>
        <v>204</v>
      </c>
      <c r="H11" s="26">
        <f>IF(ISBLANK(H10),"",INT(0.188807*(H10*100-210)^1.41))</f>
        <v>490</v>
      </c>
      <c r="I11" s="27">
        <f>I10</f>
        <v>2048</v>
      </c>
    </row>
    <row r="12" spans="1:9" ht="15" customHeight="1" x14ac:dyDescent="0.2">
      <c r="A12" s="17">
        <v>3</v>
      </c>
      <c r="B12" s="18" t="s">
        <v>24</v>
      </c>
      <c r="C12" s="19" t="s">
        <v>25</v>
      </c>
      <c r="D12" s="28">
        <v>38168</v>
      </c>
      <c r="E12" s="21">
        <v>10.53</v>
      </c>
      <c r="F12" s="21">
        <v>1.35</v>
      </c>
      <c r="G12" s="21">
        <v>7.86</v>
      </c>
      <c r="H12" s="21">
        <v>4.03</v>
      </c>
      <c r="I12" s="22">
        <f>SUM(E13:H13)</f>
        <v>1781</v>
      </c>
    </row>
    <row r="13" spans="1:9" ht="15" customHeight="1" x14ac:dyDescent="0.2">
      <c r="A13" s="23">
        <f>A12</f>
        <v>3</v>
      </c>
      <c r="B13" s="15" t="s">
        <v>22</v>
      </c>
      <c r="C13" s="24" t="s">
        <v>26</v>
      </c>
      <c r="D13" s="25"/>
      <c r="E13" s="26">
        <f>IF(ISBLANK(E12),"",INT(20.0479*(17-E12)^1.835))</f>
        <v>616</v>
      </c>
      <c r="F13" s="26">
        <f>IF(ISBLANK(F12),"",INT(1.84523*(F12*100-75)^1.348))</f>
        <v>460</v>
      </c>
      <c r="G13" s="26">
        <f>IF(ISBLANK(G12),"",INT(56.0211*(G12-1.5)^1.05))</f>
        <v>390</v>
      </c>
      <c r="H13" s="26">
        <f>IF(ISBLANK(H12),"",INT(0.188807*(H12*100-210)^1.41))</f>
        <v>315</v>
      </c>
      <c r="I13" s="27">
        <f>I12</f>
        <v>1781</v>
      </c>
    </row>
    <row r="14" spans="1:9" ht="15" customHeight="1" x14ac:dyDescent="0.2">
      <c r="A14" s="17">
        <v>4</v>
      </c>
      <c r="B14" s="18" t="s">
        <v>27</v>
      </c>
      <c r="C14" s="19" t="s">
        <v>28</v>
      </c>
      <c r="D14" s="20">
        <v>39044</v>
      </c>
      <c r="E14" s="21"/>
      <c r="F14" s="21"/>
      <c r="G14" s="21">
        <v>8.83</v>
      </c>
      <c r="H14" s="21"/>
      <c r="I14" s="26">
        <f>SUM(E15:H15)</f>
        <v>453</v>
      </c>
    </row>
    <row r="15" spans="1:9" ht="15" customHeight="1" x14ac:dyDescent="0.2">
      <c r="A15" s="23">
        <f>A14</f>
        <v>4</v>
      </c>
      <c r="B15" s="15" t="s">
        <v>22</v>
      </c>
      <c r="C15" s="24" t="s">
        <v>29</v>
      </c>
      <c r="D15" s="25"/>
      <c r="E15" s="29" t="str">
        <f>IF(ISBLANK(E14),"",INT(20.0479*(17-E14)^1.835))</f>
        <v/>
      </c>
      <c r="F15" s="29" t="str">
        <f>IF(ISBLANK(F14),"",INT(1.84523*(F14*100-75)^1.348))</f>
        <v/>
      </c>
      <c r="G15" s="26">
        <f>IF(ISBLANK(G14),"",INT(56.0211*(G14-1.5)^1.05))</f>
        <v>453</v>
      </c>
      <c r="H15" s="29" t="str">
        <f>IF(ISBLANK(H14),"",INT(0.188807*(H14*100-210)^1.41))</f>
        <v/>
      </c>
      <c r="I15" s="23">
        <f>I14</f>
        <v>453</v>
      </c>
    </row>
    <row r="16" spans="1:9" ht="15" customHeight="1" x14ac:dyDescent="0.2">
      <c r="A16" s="17">
        <v>5</v>
      </c>
      <c r="B16" s="18" t="s">
        <v>30</v>
      </c>
      <c r="C16" s="19" t="s">
        <v>31</v>
      </c>
      <c r="D16" s="20">
        <v>39462</v>
      </c>
      <c r="E16" s="21"/>
      <c r="F16" s="21"/>
      <c r="G16" s="21"/>
      <c r="H16" s="21">
        <v>4.42</v>
      </c>
      <c r="I16" s="26">
        <f>SUM(E17:H17)</f>
        <v>408</v>
      </c>
    </row>
    <row r="17" spans="1:9" ht="15" customHeight="1" x14ac:dyDescent="0.2">
      <c r="A17" s="23">
        <f>A16</f>
        <v>5</v>
      </c>
      <c r="B17" s="15" t="s">
        <v>22</v>
      </c>
      <c r="C17" s="24" t="s">
        <v>26</v>
      </c>
      <c r="D17" s="25"/>
      <c r="E17" s="29" t="str">
        <f>IF(ISBLANK(E16),"",INT(20.0479*(17-E16)^1.835))</f>
        <v/>
      </c>
      <c r="F17" s="29" t="str">
        <f>IF(ISBLANK(F16),"",INT(1.84523*(F16*100-75)^1.348))</f>
        <v/>
      </c>
      <c r="G17" s="29" t="str">
        <f>IF(ISBLANK(G16),"",INT(56.0211*(G16-1.5)^1.05))</f>
        <v/>
      </c>
      <c r="H17" s="26">
        <f>IF(ISBLANK(H16),"",INT(0.188807*(H16*100-210)^1.41))</f>
        <v>408</v>
      </c>
      <c r="I17" s="23">
        <f>I16</f>
        <v>408</v>
      </c>
    </row>
  </sheetData>
  <pageMargins left="0.55118100000000003" right="0.15748000000000001" top="0.59055100000000005" bottom="0.59055100000000005" header="0.51181100000000002" footer="0.51181100000000002"/>
  <pageSetup scale="95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9.140625" defaultRowHeight="13.15" customHeight="1" x14ac:dyDescent="0.2"/>
  <cols>
    <col min="1" max="1" width="5" style="30" customWidth="1"/>
    <col min="2" max="2" width="12.140625" style="30" customWidth="1"/>
    <col min="3" max="3" width="15.28515625" style="30" customWidth="1"/>
    <col min="4" max="4" width="10.7109375" style="30" customWidth="1"/>
    <col min="5" max="8" width="8.42578125" style="30" customWidth="1"/>
    <col min="9" max="9" width="10" style="30" customWidth="1"/>
    <col min="10" max="256" width="9.140625" style="30" customWidth="1"/>
  </cols>
  <sheetData>
    <row r="1" spans="1:9" ht="14.65" customHeight="1" x14ac:dyDescent="0.2">
      <c r="A1" s="31" t="s">
        <v>0</v>
      </c>
      <c r="B1" s="32"/>
      <c r="C1" s="32"/>
      <c r="D1" s="33"/>
      <c r="E1" s="34"/>
      <c r="F1" s="35"/>
      <c r="G1" s="35"/>
      <c r="H1" s="35"/>
      <c r="I1" s="36"/>
    </row>
    <row r="2" spans="1:9" ht="14.65" customHeight="1" x14ac:dyDescent="0.2">
      <c r="A2" s="31" t="s">
        <v>1</v>
      </c>
      <c r="B2" s="32"/>
      <c r="C2" s="32"/>
      <c r="D2" s="33"/>
      <c r="E2" s="34"/>
      <c r="F2" s="35"/>
      <c r="G2" s="35"/>
      <c r="H2" s="35"/>
      <c r="I2" s="35"/>
    </row>
    <row r="3" spans="1:9" ht="12.6" customHeight="1" x14ac:dyDescent="0.2">
      <c r="A3" s="36"/>
      <c r="B3" s="36"/>
      <c r="C3" s="36"/>
      <c r="D3" s="32"/>
      <c r="E3" s="37"/>
      <c r="F3" s="37"/>
      <c r="G3" s="37"/>
      <c r="H3" s="34"/>
      <c r="I3" s="37"/>
    </row>
    <row r="4" spans="1:9" ht="14.65" customHeight="1" x14ac:dyDescent="0.2">
      <c r="A4" s="31" t="s">
        <v>32</v>
      </c>
      <c r="B4" s="31" t="s">
        <v>33</v>
      </c>
      <c r="C4" s="36"/>
      <c r="D4" s="32"/>
      <c r="E4" s="37"/>
      <c r="F4" s="37"/>
      <c r="G4" s="37"/>
      <c r="H4" s="34"/>
      <c r="I4" s="37"/>
    </row>
    <row r="5" spans="1:9" ht="18.75" customHeight="1" x14ac:dyDescent="0.2">
      <c r="A5" s="38">
        <v>1.000011574074074</v>
      </c>
      <c r="B5" s="39"/>
      <c r="C5" s="39"/>
      <c r="D5" s="39"/>
      <c r="E5" s="39"/>
      <c r="F5" s="39"/>
      <c r="G5" s="39"/>
      <c r="H5" s="39"/>
      <c r="I5" s="39"/>
    </row>
    <row r="6" spans="1:9" ht="13.7" customHeight="1" x14ac:dyDescent="0.2">
      <c r="A6" s="13" t="s">
        <v>3</v>
      </c>
      <c r="B6" s="14" t="s">
        <v>4</v>
      </c>
      <c r="C6" s="15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1:9" ht="13.7" customHeight="1" x14ac:dyDescent="0.2">
      <c r="A7" s="16"/>
      <c r="B7" s="15" t="s">
        <v>12</v>
      </c>
      <c r="C7" s="14" t="s">
        <v>13</v>
      </c>
      <c r="D7" s="16"/>
      <c r="E7" s="13" t="s">
        <v>34</v>
      </c>
      <c r="F7" s="16"/>
      <c r="G7" s="13" t="s">
        <v>35</v>
      </c>
      <c r="H7" s="21"/>
      <c r="I7" s="16"/>
    </row>
    <row r="8" spans="1:9" ht="15.6" customHeight="1" x14ac:dyDescent="0.2">
      <c r="A8" s="17">
        <v>1</v>
      </c>
      <c r="B8" s="18" t="s">
        <v>36</v>
      </c>
      <c r="C8" s="19" t="s">
        <v>37</v>
      </c>
      <c r="D8" s="20">
        <v>38005</v>
      </c>
      <c r="E8" s="21">
        <v>9.74</v>
      </c>
      <c r="F8" s="21">
        <v>1.7</v>
      </c>
      <c r="G8" s="17">
        <v>11.06</v>
      </c>
      <c r="H8" s="21">
        <v>5.35</v>
      </c>
      <c r="I8" s="22">
        <f>SUM(E9:H9)</f>
        <v>2135</v>
      </c>
    </row>
    <row r="9" spans="1:9" ht="15.6" customHeight="1" x14ac:dyDescent="0.2">
      <c r="A9" s="23">
        <f>A8</f>
        <v>1</v>
      </c>
      <c r="B9" s="15" t="s">
        <v>22</v>
      </c>
      <c r="C9" s="24" t="s">
        <v>38</v>
      </c>
      <c r="D9" s="40"/>
      <c r="E9" s="26">
        <f>IF(ISBLANK(E8),"",TRUNC(20.5173*(15.5-E8)^1.92))</f>
        <v>591</v>
      </c>
      <c r="F9" s="26">
        <f>IF(ISBLANK(F8),"",TRUNC(0.8465*(F8*100-75)^1.42))</f>
        <v>544</v>
      </c>
      <c r="G9" s="26">
        <f>IF(ISBLANK(G8),"",TRUNC(51.39*(G8-1.5)^1.05))</f>
        <v>549</v>
      </c>
      <c r="H9" s="26">
        <f>IF(ISBLANK(H8),"",TRUNC(0.14354*(H8*100-220)^1.4))</f>
        <v>451</v>
      </c>
      <c r="I9" s="41">
        <f>I8</f>
        <v>2135</v>
      </c>
    </row>
    <row r="10" spans="1:9" ht="15.6" customHeight="1" x14ac:dyDescent="0.2">
      <c r="A10" s="17">
        <v>2</v>
      </c>
      <c r="B10" s="18" t="s">
        <v>39</v>
      </c>
      <c r="C10" s="19" t="s">
        <v>40</v>
      </c>
      <c r="D10" s="28">
        <v>38241</v>
      </c>
      <c r="E10" s="21">
        <v>9.67</v>
      </c>
      <c r="F10" s="21">
        <v>1.45</v>
      </c>
      <c r="G10" s="21">
        <v>10.050000000000001</v>
      </c>
      <c r="H10" s="21">
        <v>5.63</v>
      </c>
      <c r="I10" s="22">
        <f>SUM(E11:H11)</f>
        <v>1954</v>
      </c>
    </row>
    <row r="11" spans="1:9" ht="15.6" customHeight="1" x14ac:dyDescent="0.2">
      <c r="A11" s="23">
        <f>A10</f>
        <v>2</v>
      </c>
      <c r="B11" s="15" t="s">
        <v>22</v>
      </c>
      <c r="C11" s="24" t="s">
        <v>23</v>
      </c>
      <c r="D11" s="40"/>
      <c r="E11" s="26">
        <f>IF(ISBLANK(E10),"",TRUNC(20.5173*(15.5-E10)^1.92))</f>
        <v>605</v>
      </c>
      <c r="F11" s="26">
        <f>IF(ISBLANK(F10),"",TRUNC(0.8465*(F10*100-75)^1.42))</f>
        <v>352</v>
      </c>
      <c r="G11" s="26">
        <f>IF(ISBLANK(G10),"",TRUNC(51.39*(G10-1.5)^1.05))</f>
        <v>489</v>
      </c>
      <c r="H11" s="26">
        <f>IF(ISBLANK(H10),"",TRUNC(0.14354*(H10*100-220)^1.4))</f>
        <v>508</v>
      </c>
      <c r="I11" s="41">
        <f>I10</f>
        <v>1954</v>
      </c>
    </row>
    <row r="12" spans="1:9" ht="15.6" customHeight="1" x14ac:dyDescent="0.2">
      <c r="A12" s="17">
        <v>3</v>
      </c>
      <c r="B12" s="18" t="s">
        <v>41</v>
      </c>
      <c r="C12" s="19" t="s">
        <v>42</v>
      </c>
      <c r="D12" s="28">
        <v>38000</v>
      </c>
      <c r="E12" s="21">
        <v>9.2100000000000009</v>
      </c>
      <c r="F12" s="21">
        <v>1.5</v>
      </c>
      <c r="G12" s="21">
        <v>7.98</v>
      </c>
      <c r="H12" s="21">
        <v>4.6500000000000004</v>
      </c>
      <c r="I12" s="22">
        <f>SUM(E13:H13)</f>
        <v>1771</v>
      </c>
    </row>
    <row r="13" spans="1:9" ht="15.6" customHeight="1" x14ac:dyDescent="0.2">
      <c r="A13" s="23">
        <f>A12</f>
        <v>3</v>
      </c>
      <c r="B13" s="15" t="s">
        <v>22</v>
      </c>
      <c r="C13" s="24" t="s">
        <v>23</v>
      </c>
      <c r="D13" s="40"/>
      <c r="E13" s="26">
        <f>IF(ISBLANK(E12),"",TRUNC(20.5173*(15.5-E12)^1.92))</f>
        <v>700</v>
      </c>
      <c r="F13" s="26">
        <f>IF(ISBLANK(F12),"",TRUNC(0.8465*(F12*100-75)^1.42))</f>
        <v>389</v>
      </c>
      <c r="G13" s="26">
        <f>IF(ISBLANK(G12),"",TRUNC(51.39*(G12-1.5)^1.05))</f>
        <v>365</v>
      </c>
      <c r="H13" s="26">
        <f>IF(ISBLANK(H12),"",TRUNC(0.14354*(H12*100-220)^1.4))</f>
        <v>317</v>
      </c>
      <c r="I13" s="41">
        <f>I12</f>
        <v>1771</v>
      </c>
    </row>
    <row r="14" spans="1:9" ht="15.6" customHeight="1" x14ac:dyDescent="0.2">
      <c r="A14" s="17">
        <v>4</v>
      </c>
      <c r="B14" s="18" t="s">
        <v>43</v>
      </c>
      <c r="C14" s="19" t="s">
        <v>44</v>
      </c>
      <c r="D14" s="20">
        <v>38413</v>
      </c>
      <c r="E14" s="21">
        <v>9.4499999999999993</v>
      </c>
      <c r="F14" s="21">
        <v>1.3</v>
      </c>
      <c r="G14" s="21">
        <v>8.3699999999999992</v>
      </c>
      <c r="H14" s="21">
        <v>4.43</v>
      </c>
      <c r="I14" s="22">
        <f>SUM(E15:H15)</f>
        <v>1566</v>
      </c>
    </row>
    <row r="15" spans="1:9" ht="15.6" customHeight="1" x14ac:dyDescent="0.2">
      <c r="A15" s="23">
        <f>A14</f>
        <v>4</v>
      </c>
      <c r="B15" s="15" t="s">
        <v>22</v>
      </c>
      <c r="C15" s="24" t="s">
        <v>23</v>
      </c>
      <c r="D15" s="40"/>
      <c r="E15" s="26">
        <f>IF(ISBLANK(E14),"",TRUNC(20.5173*(15.5-E14)^1.92))</f>
        <v>650</v>
      </c>
      <c r="F15" s="26">
        <f>IF(ISBLANK(F14),"",TRUNC(0.8465*(F14*100-75)^1.42))</f>
        <v>250</v>
      </c>
      <c r="G15" s="26">
        <f>IF(ISBLANK(G14),"",TRUNC(51.39*(G14-1.5)^1.05))</f>
        <v>388</v>
      </c>
      <c r="H15" s="26">
        <f>IF(ISBLANK(H14),"",TRUNC(0.14354*(H14*100-220)^1.4))</f>
        <v>278</v>
      </c>
      <c r="I15" s="41">
        <f>I14</f>
        <v>1566</v>
      </c>
    </row>
    <row r="16" spans="1:9" ht="15.6" customHeight="1" x14ac:dyDescent="0.2">
      <c r="A16" s="17">
        <v>5</v>
      </c>
      <c r="B16" s="18" t="s">
        <v>45</v>
      </c>
      <c r="C16" s="19" t="s">
        <v>46</v>
      </c>
      <c r="D16" s="28">
        <v>38526</v>
      </c>
      <c r="E16" s="21">
        <v>11.66</v>
      </c>
      <c r="F16" s="21">
        <v>1.45</v>
      </c>
      <c r="G16" s="21">
        <v>12.17</v>
      </c>
      <c r="H16" s="21">
        <v>4.63</v>
      </c>
      <c r="I16" s="22">
        <f>SUM(E17:H17)</f>
        <v>1553</v>
      </c>
    </row>
    <row r="17" spans="1:9" ht="15.6" customHeight="1" x14ac:dyDescent="0.2">
      <c r="A17" s="23">
        <f>A16</f>
        <v>5</v>
      </c>
      <c r="B17" s="15" t="s">
        <v>22</v>
      </c>
      <c r="C17" s="24" t="s">
        <v>38</v>
      </c>
      <c r="D17" s="40"/>
      <c r="E17" s="26">
        <f>IF(ISBLANK(E16),"",TRUNC(20.5173*(15.5-E16)^1.92))</f>
        <v>271</v>
      </c>
      <c r="F17" s="26">
        <f>IF(ISBLANK(F16),"",TRUNC(0.8465*(F16*100-75)^1.42))</f>
        <v>352</v>
      </c>
      <c r="G17" s="26">
        <f>IF(ISBLANK(G16),"",TRUNC(51.39*(G16-1.5)^1.05))</f>
        <v>617</v>
      </c>
      <c r="H17" s="26">
        <f>IF(ISBLANK(H16),"",TRUNC(0.14354*(H16*100-220)^1.4))</f>
        <v>313</v>
      </c>
      <c r="I17" s="41">
        <f>I16</f>
        <v>1553</v>
      </c>
    </row>
    <row r="18" spans="1:9" ht="15.6" customHeight="1" x14ac:dyDescent="0.2">
      <c r="A18" s="17">
        <v>6</v>
      </c>
      <c r="B18" s="18" t="s">
        <v>47</v>
      </c>
      <c r="C18" s="19" t="s">
        <v>48</v>
      </c>
      <c r="D18" s="28">
        <v>38484</v>
      </c>
      <c r="E18" s="21">
        <v>10.58</v>
      </c>
      <c r="F18" s="21">
        <v>1.4</v>
      </c>
      <c r="G18" s="21">
        <v>8.9</v>
      </c>
      <c r="H18" s="21">
        <v>4.82</v>
      </c>
      <c r="I18" s="22">
        <f>SUM(E19:H19)</f>
        <v>1522</v>
      </c>
    </row>
    <row r="19" spans="1:9" ht="15.6" customHeight="1" x14ac:dyDescent="0.2">
      <c r="A19" s="23">
        <f>A18</f>
        <v>6</v>
      </c>
      <c r="B19" s="15" t="s">
        <v>22</v>
      </c>
      <c r="C19" s="24" t="s">
        <v>38</v>
      </c>
      <c r="D19" s="40"/>
      <c r="E19" s="26">
        <f>IF(ISBLANK(E18),"",TRUNC(20.5173*(15.5-E18)^1.92))</f>
        <v>437</v>
      </c>
      <c r="F19" s="26">
        <f>IF(ISBLANK(F18),"",TRUNC(0.8465*(F18*100-75)^1.42))</f>
        <v>317</v>
      </c>
      <c r="G19" s="26">
        <f>IF(ISBLANK(G18),"",TRUNC(51.39*(G18-1.5)^1.05))</f>
        <v>420</v>
      </c>
      <c r="H19" s="26">
        <f>IF(ISBLANK(H18),"",TRUNC(0.14354*(H18*100-220)^1.4))</f>
        <v>348</v>
      </c>
      <c r="I19" s="41">
        <f>I18</f>
        <v>1522</v>
      </c>
    </row>
    <row r="20" spans="1:9" ht="15.6" customHeight="1" x14ac:dyDescent="0.2">
      <c r="A20" s="17">
        <v>7</v>
      </c>
      <c r="B20" s="18" t="s">
        <v>49</v>
      </c>
      <c r="C20" s="19" t="s">
        <v>50</v>
      </c>
      <c r="D20" s="20">
        <v>38408</v>
      </c>
      <c r="E20" s="21">
        <v>9.93</v>
      </c>
      <c r="F20" s="21"/>
      <c r="G20" s="21">
        <v>9.4700000000000006</v>
      </c>
      <c r="H20" s="21">
        <v>4.18</v>
      </c>
      <c r="I20" s="26">
        <f>SUM(E21:H21)</f>
        <v>1243</v>
      </c>
    </row>
    <row r="21" spans="1:9" ht="15.6" customHeight="1" x14ac:dyDescent="0.2">
      <c r="A21" s="23">
        <f>A20</f>
        <v>7</v>
      </c>
      <c r="B21" s="15" t="s">
        <v>22</v>
      </c>
      <c r="C21" s="24" t="s">
        <v>26</v>
      </c>
      <c r="D21" s="40"/>
      <c r="E21" s="26">
        <f>IF(ISBLANK(E20),"",TRUNC(20.5173*(15.5-E20)^1.92))</f>
        <v>554</v>
      </c>
      <c r="F21" s="29" t="str">
        <f>IF(ISBLANK(F20),"",TRUNC(0.8465*(F20*100-75)^1.42))</f>
        <v/>
      </c>
      <c r="G21" s="26">
        <f>IF(ISBLANK(G20),"",TRUNC(51.39*(G20-1.5)^1.05))</f>
        <v>454</v>
      </c>
      <c r="H21" s="26">
        <f>IF(ISBLANK(H20),"",TRUNC(0.14354*(H20*100-220)^1.4))</f>
        <v>235</v>
      </c>
      <c r="I21" s="42">
        <f>I20</f>
        <v>1243</v>
      </c>
    </row>
    <row r="22" spans="1:9" ht="15.6" customHeight="1" x14ac:dyDescent="0.2">
      <c r="A22" s="17">
        <v>8</v>
      </c>
      <c r="B22" s="18" t="s">
        <v>36</v>
      </c>
      <c r="C22" s="19" t="s">
        <v>51</v>
      </c>
      <c r="D22" s="43" t="s">
        <v>52</v>
      </c>
      <c r="E22" s="44"/>
      <c r="F22" s="21">
        <v>1.65</v>
      </c>
      <c r="G22" s="44"/>
      <c r="H22" s="21">
        <v>6.17</v>
      </c>
      <c r="I22" s="22">
        <f>SUM(F23:H23)</f>
        <v>1128</v>
      </c>
    </row>
    <row r="23" spans="1:9" ht="15.6" customHeight="1" x14ac:dyDescent="0.2">
      <c r="A23" s="45"/>
      <c r="B23" s="15" t="s">
        <v>22</v>
      </c>
      <c r="C23" s="24" t="s">
        <v>53</v>
      </c>
      <c r="D23" s="40"/>
      <c r="E23" s="44"/>
      <c r="F23" s="26">
        <f>IF(ISBLANK(F22),"",TRUNC(0.8465*(F22*100-75)^1.42))</f>
        <v>504</v>
      </c>
      <c r="G23" s="44"/>
      <c r="H23" s="26">
        <f>IF(ISBLANK(H22),"",TRUNC(0.14354*(H22*100-220)^1.4))</f>
        <v>624</v>
      </c>
      <c r="I23" s="27">
        <f>I22</f>
        <v>1128</v>
      </c>
    </row>
    <row r="24" spans="1:9" ht="15.6" customHeight="1" x14ac:dyDescent="0.2">
      <c r="A24" s="17">
        <v>9</v>
      </c>
      <c r="B24" s="18" t="s">
        <v>54</v>
      </c>
      <c r="C24" s="19" t="s">
        <v>55</v>
      </c>
      <c r="D24" s="28">
        <v>38374</v>
      </c>
      <c r="E24" s="21">
        <v>9.83</v>
      </c>
      <c r="F24" s="21"/>
      <c r="G24" s="21">
        <v>6.21</v>
      </c>
      <c r="H24" s="21">
        <v>4.4800000000000004</v>
      </c>
      <c r="I24" s="26">
        <f>SUM(E25:H25)</f>
        <v>1122</v>
      </c>
    </row>
    <row r="25" spans="1:9" ht="15.6" customHeight="1" x14ac:dyDescent="0.2">
      <c r="A25" s="23">
        <f>A24</f>
        <v>9</v>
      </c>
      <c r="B25" s="15" t="s">
        <v>22</v>
      </c>
      <c r="C25" s="24" t="s">
        <v>23</v>
      </c>
      <c r="D25" s="40"/>
      <c r="E25" s="26">
        <f>IF(ISBLANK(E24),"",TRUNC(20.5173*(15.5-E24)^1.92))</f>
        <v>574</v>
      </c>
      <c r="F25" s="29" t="str">
        <f>IF(ISBLANK(F24),"",TRUNC(0.8465*(F24*100-75)^1.42))</f>
        <v/>
      </c>
      <c r="G25" s="26">
        <f>IF(ISBLANK(G24),"",TRUNC(51.39*(G24-1.5)^1.05))</f>
        <v>261</v>
      </c>
      <c r="H25" s="26">
        <f>IF(ISBLANK(H24),"",TRUNC(0.14354*(H24*100-220)^1.4))</f>
        <v>287</v>
      </c>
      <c r="I25" s="42">
        <f>I24</f>
        <v>1122</v>
      </c>
    </row>
  </sheetData>
  <pageMargins left="0.55118100000000003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/>
  </sheetViews>
  <sheetFormatPr defaultColWidth="9.140625" defaultRowHeight="13.15" customHeight="1" x14ac:dyDescent="0.2"/>
  <cols>
    <col min="1" max="1" width="4.7109375" style="46" customWidth="1"/>
    <col min="2" max="2" width="12.5703125" style="46" customWidth="1"/>
    <col min="3" max="3" width="15.140625" style="46" customWidth="1"/>
    <col min="4" max="4" width="10.42578125" style="46" customWidth="1"/>
    <col min="5" max="8" width="9" style="46" customWidth="1"/>
    <col min="9" max="9" width="9.85546875" style="46" customWidth="1"/>
    <col min="10" max="256" width="9.140625" style="46" customWidth="1"/>
  </cols>
  <sheetData>
    <row r="1" spans="1:9" ht="15.95" customHeight="1" x14ac:dyDescent="0.2">
      <c r="A1" s="2" t="s">
        <v>0</v>
      </c>
      <c r="B1" s="3"/>
      <c r="C1" s="4"/>
      <c r="D1" s="5"/>
      <c r="E1" s="6"/>
      <c r="F1" s="7"/>
      <c r="G1" s="7"/>
      <c r="H1" s="7"/>
      <c r="I1" s="3"/>
    </row>
    <row r="2" spans="1:9" ht="15.95" customHeight="1" x14ac:dyDescent="0.2">
      <c r="A2" s="2" t="s">
        <v>1</v>
      </c>
      <c r="B2" s="3"/>
      <c r="C2" s="4"/>
      <c r="D2" s="5"/>
      <c r="E2" s="6"/>
      <c r="F2" s="7"/>
      <c r="G2" s="7"/>
      <c r="H2" s="7"/>
      <c r="I2" s="7"/>
    </row>
    <row r="3" spans="1:9" ht="13.7" customHeight="1" x14ac:dyDescent="0.2">
      <c r="A3" s="3"/>
      <c r="B3" s="3"/>
      <c r="C3" s="3"/>
      <c r="D3" s="3"/>
      <c r="E3" s="6"/>
      <c r="F3" s="6"/>
      <c r="G3" s="8"/>
      <c r="H3" s="8"/>
      <c r="I3" s="8"/>
    </row>
    <row r="4" spans="1:9" ht="15.95" customHeight="1" x14ac:dyDescent="0.2">
      <c r="A4" s="3"/>
      <c r="B4" s="2" t="s">
        <v>56</v>
      </c>
      <c r="C4" s="9"/>
      <c r="D4" s="3"/>
      <c r="E4" s="6"/>
      <c r="F4" s="6"/>
      <c r="G4" s="8"/>
      <c r="H4" s="8"/>
      <c r="I4" s="8"/>
    </row>
    <row r="5" spans="1:9" ht="14.45" customHeight="1" x14ac:dyDescent="0.2">
      <c r="A5" s="38">
        <v>1.000011574074074</v>
      </c>
      <c r="B5" s="39"/>
      <c r="C5" s="39"/>
      <c r="D5" s="39"/>
      <c r="E5" s="39"/>
      <c r="F5" s="39"/>
      <c r="G5" s="39"/>
      <c r="H5" s="39"/>
      <c r="I5" s="39"/>
    </row>
    <row r="6" spans="1:9" ht="15" customHeight="1" x14ac:dyDescent="0.2">
      <c r="A6" s="13" t="s">
        <v>3</v>
      </c>
      <c r="B6" s="14" t="s">
        <v>4</v>
      </c>
      <c r="C6" s="15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1:9" ht="15" customHeight="1" x14ac:dyDescent="0.2">
      <c r="A7" s="16"/>
      <c r="B7" s="15" t="s">
        <v>12</v>
      </c>
      <c r="C7" s="14" t="s">
        <v>13</v>
      </c>
      <c r="D7" s="16"/>
      <c r="E7" s="13" t="s">
        <v>57</v>
      </c>
      <c r="F7" s="16"/>
      <c r="G7" s="13" t="s">
        <v>15</v>
      </c>
      <c r="H7" s="16"/>
      <c r="I7" s="16"/>
    </row>
    <row r="8" spans="1:9" ht="15" customHeight="1" x14ac:dyDescent="0.2">
      <c r="A8" s="17">
        <v>1</v>
      </c>
      <c r="B8" s="18" t="s">
        <v>58</v>
      </c>
      <c r="C8" s="19" t="s">
        <v>59</v>
      </c>
      <c r="D8" s="20">
        <v>37825</v>
      </c>
      <c r="E8" s="21">
        <v>9.9600000000000009</v>
      </c>
      <c r="F8" s="21">
        <v>1.5</v>
      </c>
      <c r="G8" s="21">
        <v>7.78</v>
      </c>
      <c r="H8" s="21">
        <v>4.7699999999999996</v>
      </c>
      <c r="I8" s="22">
        <f>SUM(E9:H9)</f>
        <v>2224</v>
      </c>
    </row>
    <row r="9" spans="1:9" ht="15" customHeight="1" x14ac:dyDescent="0.2">
      <c r="A9" s="23">
        <f>A8</f>
        <v>1</v>
      </c>
      <c r="B9" s="15" t="s">
        <v>22</v>
      </c>
      <c r="C9" s="24" t="s">
        <v>38</v>
      </c>
      <c r="D9" s="25"/>
      <c r="E9" s="26">
        <f>IF(ISBLANK(E8),"",INT(20.0479*(17-E8)^1.835))</f>
        <v>720</v>
      </c>
      <c r="F9" s="26">
        <f>IF(ISBLANK(F8),"",INT(1.84523*(F8*100-75)^1.348))</f>
        <v>621</v>
      </c>
      <c r="G9" s="26">
        <f>IF(ISBLANK(G8),"",INT(56.0211*(G8-1.5)^1.05))</f>
        <v>385</v>
      </c>
      <c r="H9" s="26">
        <f>IF(ISBLANK(H8),"",INT(0.188807*(H8*100-210)^1.41))</f>
        <v>498</v>
      </c>
      <c r="I9" s="27">
        <f>I8</f>
        <v>2224</v>
      </c>
    </row>
    <row r="10" spans="1:9" ht="15" customHeight="1" x14ac:dyDescent="0.2">
      <c r="A10" s="17">
        <v>2</v>
      </c>
      <c r="B10" s="18" t="s">
        <v>60</v>
      </c>
      <c r="C10" s="19" t="s">
        <v>61</v>
      </c>
      <c r="D10" s="20">
        <v>37933</v>
      </c>
      <c r="E10" s="21">
        <v>10.71</v>
      </c>
      <c r="F10" s="21">
        <v>1.25</v>
      </c>
      <c r="G10" s="21">
        <v>8.36</v>
      </c>
      <c r="H10" s="21">
        <v>4.4000000000000004</v>
      </c>
      <c r="I10" s="22">
        <f>SUM(E11:H11)</f>
        <v>1770</v>
      </c>
    </row>
    <row r="11" spans="1:9" ht="15" customHeight="1" x14ac:dyDescent="0.2">
      <c r="A11" s="23">
        <f>A10</f>
        <v>2</v>
      </c>
      <c r="B11" s="15" t="s">
        <v>22</v>
      </c>
      <c r="C11" s="24" t="s">
        <v>23</v>
      </c>
      <c r="D11" s="25"/>
      <c r="E11" s="26">
        <f>IF(ISBLANK(E10),"",INT(20.0479*(17-E10)^1.835))</f>
        <v>585</v>
      </c>
      <c r="F11" s="26">
        <f>IF(ISBLANK(F10),"",INT(1.84523*(F10*100-75)^1.348))</f>
        <v>359</v>
      </c>
      <c r="G11" s="26">
        <f>IF(ISBLANK(G10),"",INT(56.0211*(G10-1.5)^1.05))</f>
        <v>423</v>
      </c>
      <c r="H11" s="26">
        <f>IF(ISBLANK(H10),"",INT(0.188807*(H10*100-210)^1.41))</f>
        <v>403</v>
      </c>
      <c r="I11" s="27">
        <f>I10</f>
        <v>1770</v>
      </c>
    </row>
    <row r="12" spans="1:9" ht="15" customHeight="1" x14ac:dyDescent="0.2">
      <c r="A12" s="17">
        <v>3</v>
      </c>
      <c r="B12" s="18" t="s">
        <v>62</v>
      </c>
      <c r="C12" s="19" t="s">
        <v>63</v>
      </c>
      <c r="D12" s="20">
        <v>37960</v>
      </c>
      <c r="E12" s="21">
        <v>9.26</v>
      </c>
      <c r="F12" s="21"/>
      <c r="G12" s="21">
        <v>10.93</v>
      </c>
      <c r="H12" s="21"/>
      <c r="I12" s="26">
        <f>SUM(E13:H13)</f>
        <v>1447</v>
      </c>
    </row>
    <row r="13" spans="1:9" ht="15" customHeight="1" x14ac:dyDescent="0.2">
      <c r="A13" s="23">
        <f>A12</f>
        <v>3</v>
      </c>
      <c r="B13" s="15" t="s">
        <v>22</v>
      </c>
      <c r="C13" s="24" t="s">
        <v>26</v>
      </c>
      <c r="D13" s="25"/>
      <c r="E13" s="26">
        <f>IF(ISBLANK(E12),"",INT(20.0479*(17-E12)^1.835))</f>
        <v>856</v>
      </c>
      <c r="F13" s="29" t="str">
        <f>IF(ISBLANK(F12),"",INT(1.84523*(F12*100-75)^1.348))</f>
        <v/>
      </c>
      <c r="G13" s="26">
        <f>IF(ISBLANK(G12),"",INT(56.0211*(G12-1.5)^1.05))</f>
        <v>591</v>
      </c>
      <c r="H13" s="29" t="str">
        <f>IF(ISBLANK(H12),"",INT(0.188807*(H12*100-210)^1.41))</f>
        <v/>
      </c>
      <c r="I13" s="23">
        <f>I12</f>
        <v>1447</v>
      </c>
    </row>
    <row r="14" spans="1:9" ht="15" customHeight="1" x14ac:dyDescent="0.2">
      <c r="A14" s="17">
        <v>4</v>
      </c>
      <c r="B14" s="18" t="s">
        <v>64</v>
      </c>
      <c r="C14" s="19" t="s">
        <v>65</v>
      </c>
      <c r="D14" s="20">
        <v>37866</v>
      </c>
      <c r="E14" s="21">
        <v>13.17</v>
      </c>
      <c r="F14" s="21">
        <v>1.4</v>
      </c>
      <c r="G14" s="21"/>
      <c r="H14" s="21"/>
      <c r="I14" s="26">
        <f>SUM(E15:H15)</f>
        <v>747</v>
      </c>
    </row>
    <row r="15" spans="1:9" ht="15" customHeight="1" x14ac:dyDescent="0.2">
      <c r="A15" s="23">
        <f>A14</f>
        <v>4</v>
      </c>
      <c r="B15" s="15" t="s">
        <v>22</v>
      </c>
      <c r="C15" s="24" t="s">
        <v>26</v>
      </c>
      <c r="D15" s="25"/>
      <c r="E15" s="26">
        <f>IF(ISBLANK(E14),"",INT(20.0479*(17-E14)^1.835))</f>
        <v>235</v>
      </c>
      <c r="F15" s="26">
        <f>IF(ISBLANK(F14),"",INT(1.84523*(F14*100-75)^1.348))</f>
        <v>512</v>
      </c>
      <c r="G15" s="29" t="str">
        <f>IF(ISBLANK(G14),"",INT(56.0211*(G14-1.5)^1.05))</f>
        <v/>
      </c>
      <c r="H15" s="29" t="str">
        <f>IF(ISBLANK(H14),"",INT(0.188807*(H14*100-210)^1.41))</f>
        <v/>
      </c>
      <c r="I15" s="23">
        <f>I14</f>
        <v>747</v>
      </c>
    </row>
  </sheetData>
  <pageMargins left="0.35433100000000001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4-kove MJč</vt:lpstr>
      <vt:lpstr>4-kove VJč</vt:lpstr>
      <vt:lpstr>4-kove MJa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 Murašovienė</dc:creator>
  <cp:lastModifiedBy>Vartotojas</cp:lastModifiedBy>
  <dcterms:created xsi:type="dcterms:W3CDTF">2019-11-15T07:08:09Z</dcterms:created>
  <dcterms:modified xsi:type="dcterms:W3CDTF">2019-11-15T07:26:55Z</dcterms:modified>
</cp:coreProperties>
</file>